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49" documentId="8_{1B4AD85B-597E-4CF9-9AB8-DC7E2F49351E}" xr6:coauthVersionLast="47" xr6:coauthVersionMax="47" xr10:uidLastSave="{247FA2FC-8524-40E2-B4AE-535FD7FF8163}"/>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<sst xmlns="http://schemas.openxmlformats.org/spreadsheetml/2006/main" count="4320" uniqueCount="2204">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</sst>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G33" sqref="AG33"/>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1</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13" t="s">
        <v>39</v>
      </c>
      <c r="AC1" s="914"/>
      <c r="AD1" s="915" t="str">
        <f>IF(基本情報入力シート!G18="","",基本情報入力シート!G18)</f>
        <v/>
      </c>
      <c r="AE1" s="915"/>
      <c r="AF1" s="915"/>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17" t="s">
        <v>11</v>
      </c>
      <c r="B3" s="917"/>
      <c r="C3" s="917"/>
      <c r="D3" s="917"/>
      <c r="E3" s="918"/>
      <c r="F3" s="919" t="str">
        <f>IF(基本情報入力シート!M23="","",基本情報入力シート!M23)</f>
        <v/>
      </c>
      <c r="G3" s="920"/>
      <c r="H3" s="920"/>
      <c r="I3" s="920"/>
      <c r="J3" s="920"/>
      <c r="K3" s="920"/>
      <c r="L3" s="920"/>
      <c r="M3" s="921"/>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22" t="s">
        <v>222</v>
      </c>
      <c r="C5" s="922"/>
      <c r="D5" s="923"/>
      <c r="E5" s="923"/>
      <c r="F5" s="923"/>
      <c r="G5" s="923"/>
      <c r="H5" s="923"/>
      <c r="I5" s="923"/>
      <c r="J5" s="923"/>
      <c r="K5" s="923"/>
      <c r="L5" s="923"/>
      <c r="M5" s="923"/>
      <c r="N5" s="130">
        <f>IFERROR(SUM(Q:R)+SUM(Z:Z),"")</f>
        <v>0</v>
      </c>
      <c r="O5" s="131" t="s">
        <v>49</v>
      </c>
      <c r="P5" s="132"/>
      <c r="Q5" s="132"/>
      <c r="R5" s="418"/>
      <c r="S5" s="418"/>
      <c r="T5" s="418"/>
      <c r="U5" s="418"/>
      <c r="V5" s="418"/>
      <c r="W5" s="929" t="s">
        <v>223</v>
      </c>
      <c r="X5" s="962" t="s">
        <v>224</v>
      </c>
      <c r="Y5" s="707"/>
      <c r="Z5" s="707"/>
      <c r="AA5" s="963"/>
      <c r="AB5" s="133">
        <f>SUM(W:X)</f>
        <v>0</v>
      </c>
      <c r="AC5" s="930" t="str">
        <f>IF(AB6=0, "", IF(AB5&gt;=AB6,"○","×"))</f>
        <v/>
      </c>
      <c r="AD5" s="909" t="s">
        <v>225</v>
      </c>
      <c r="AE5" s="910"/>
      <c r="AF5" s="910"/>
      <c r="AG5" s="129"/>
      <c r="AH5" s="129"/>
      <c r="AI5" s="125"/>
      <c r="AJ5" s="125"/>
      <c r="AK5" s="125"/>
      <c r="AL5" s="125"/>
      <c r="AM5" s="125"/>
      <c r="AN5" s="125"/>
    </row>
    <row r="6" spans="1:41" ht="30.6" customHeight="1" thickBot="1">
      <c r="A6" s="123"/>
      <c r="B6" s="955"/>
      <c r="C6" s="956"/>
      <c r="D6" s="912" t="s">
        <v>226</v>
      </c>
      <c r="E6" s="912"/>
      <c r="F6" s="912"/>
      <c r="G6" s="912"/>
      <c r="H6" s="912"/>
      <c r="I6" s="912"/>
      <c r="J6" s="912"/>
      <c r="K6" s="912"/>
      <c r="L6" s="912"/>
      <c r="M6" s="912"/>
      <c r="N6" s="130">
        <f>SUM(S:S, AA:AA)</f>
        <v>0</v>
      </c>
      <c r="O6" s="131" t="s">
        <v>49</v>
      </c>
      <c r="P6" s="132"/>
      <c r="Q6" s="132"/>
      <c r="R6" s="132"/>
      <c r="S6" s="132"/>
      <c r="T6" s="123"/>
      <c r="U6" s="123"/>
      <c r="V6" s="123"/>
      <c r="W6" s="929"/>
      <c r="X6" s="962" t="s">
        <v>227</v>
      </c>
      <c r="Y6" s="707"/>
      <c r="Z6" s="707"/>
      <c r="AA6" s="963"/>
      <c r="AB6" s="135">
        <f>SUM(AI:AI)</f>
        <v>0</v>
      </c>
      <c r="AC6" s="931"/>
      <c r="AD6" s="909"/>
      <c r="AE6" s="910"/>
      <c r="AF6" s="910"/>
      <c r="AG6" s="129"/>
      <c r="AH6" s="129"/>
      <c r="AI6" s="125"/>
      <c r="AJ6" s="125"/>
      <c r="AK6" s="125"/>
      <c r="AL6" s="125"/>
      <c r="AM6" s="125"/>
      <c r="AN6" s="125"/>
    </row>
    <row r="7" spans="1:41" ht="33" customHeight="1">
      <c r="A7" s="123"/>
      <c r="B7" s="136"/>
      <c r="C7" s="137"/>
      <c r="D7" s="911" t="s">
        <v>228</v>
      </c>
      <c r="E7" s="912"/>
      <c r="F7" s="912"/>
      <c r="G7" s="912"/>
      <c r="H7" s="912"/>
      <c r="I7" s="912"/>
      <c r="J7" s="912"/>
      <c r="K7" s="912"/>
      <c r="L7" s="912"/>
      <c r="M7" s="912"/>
      <c r="N7" s="130">
        <f>ROUNDDOWN(SUM(U:U,AC:AD),0)</f>
        <v>0</v>
      </c>
      <c r="O7" s="131" t="s">
        <v>49</v>
      </c>
      <c r="P7" s="132"/>
      <c r="Q7" s="132"/>
      <c r="R7" s="132"/>
      <c r="S7" s="132"/>
      <c r="T7" s="123"/>
      <c r="U7" s="123"/>
      <c r="V7" s="123"/>
      <c r="W7" s="924" t="s">
        <v>229</v>
      </c>
      <c r="X7" s="962" t="s">
        <v>224</v>
      </c>
      <c r="Y7" s="707"/>
      <c r="Z7" s="707"/>
      <c r="AA7" s="963"/>
      <c r="AB7" s="138">
        <f>SUM(AF:AF)</f>
        <v>0</v>
      </c>
      <c r="AC7" s="930" t="str">
        <f>IF(AB8=0, "", IF(AB7&gt;=AB8,"○","×"))</f>
        <v/>
      </c>
      <c r="AD7" s="909" t="s">
        <v>225</v>
      </c>
      <c r="AE7" s="910"/>
      <c r="AF7" s="910"/>
      <c r="AG7" s="129"/>
      <c r="AH7" s="129"/>
      <c r="AI7" s="125"/>
      <c r="AJ7" s="125"/>
      <c r="AK7" s="125"/>
      <c r="AL7" s="125"/>
      <c r="AM7" s="125"/>
      <c r="AN7" s="125"/>
    </row>
    <row r="8" spans="1:41" ht="25.5" customHeight="1" thickBot="1">
      <c r="A8" s="123"/>
      <c r="B8" s="968" t="s">
        <v>230</v>
      </c>
      <c r="C8" s="968"/>
      <c r="D8" s="968"/>
      <c r="E8" s="968"/>
      <c r="F8" s="968"/>
      <c r="G8" s="968"/>
      <c r="H8" s="968"/>
      <c r="I8" s="968"/>
      <c r="J8" s="968"/>
      <c r="K8" s="968"/>
      <c r="L8" s="968"/>
      <c r="M8" s="968"/>
      <c r="N8" s="968"/>
      <c r="O8" s="968"/>
      <c r="P8" s="968"/>
      <c r="Q8" s="968"/>
      <c r="R8" s="968"/>
      <c r="S8" s="968"/>
      <c r="T8" s="968"/>
      <c r="U8" s="208"/>
      <c r="V8" s="208"/>
      <c r="W8" s="925"/>
      <c r="X8" s="962" t="s">
        <v>227</v>
      </c>
      <c r="Y8" s="707"/>
      <c r="Z8" s="707"/>
      <c r="AA8" s="963"/>
      <c r="AB8" s="135">
        <f>SUM(AJ:AJ)</f>
        <v>0</v>
      </c>
      <c r="AC8" s="931"/>
      <c r="AD8" s="909"/>
      <c r="AE8" s="910"/>
      <c r="AF8" s="910"/>
      <c r="AI8"/>
      <c r="AJ8" s="125"/>
      <c r="AK8" s="125"/>
      <c r="AL8" s="125"/>
      <c r="AM8" s="125"/>
      <c r="AN8" s="125"/>
    </row>
    <row r="9" spans="1:41" ht="42" customHeight="1" thickBot="1">
      <c r="A9" s="122"/>
      <c r="B9" s="969"/>
      <c r="C9" s="969"/>
      <c r="D9" s="969"/>
      <c r="E9" s="969"/>
      <c r="F9" s="969"/>
      <c r="G9" s="969"/>
      <c r="H9" s="969"/>
      <c r="I9" s="969"/>
      <c r="J9" s="969"/>
      <c r="K9" s="969"/>
      <c r="L9" s="969"/>
      <c r="M9" s="969"/>
      <c r="N9" s="969"/>
      <c r="O9" s="968"/>
      <c r="P9" s="968"/>
      <c r="Q9" s="968"/>
      <c r="R9" s="968"/>
      <c r="S9" s="968"/>
      <c r="T9" s="969"/>
      <c r="U9" s="139"/>
      <c r="V9" s="139"/>
      <c r="W9" s="139"/>
      <c r="X9" s="140"/>
      <c r="Y9" s="139"/>
      <c r="Z9" s="139"/>
      <c r="AA9" s="141"/>
      <c r="AB9" s="141"/>
      <c r="AC9" s="141"/>
      <c r="AD9" s="141"/>
      <c r="AE9" s="141"/>
      <c r="AF9" s="141"/>
      <c r="AG9" s="141"/>
      <c r="AH9" s="140"/>
      <c r="AI9" s="123"/>
      <c r="AM9" s="125"/>
      <c r="AN9" s="125"/>
    </row>
    <row r="10" spans="1:41" ht="24" customHeight="1" thickBot="1">
      <c r="A10" s="932"/>
      <c r="B10" s="935" t="s">
        <v>231</v>
      </c>
      <c r="C10" s="936"/>
      <c r="D10" s="936"/>
      <c r="E10" s="936"/>
      <c r="F10" s="936"/>
      <c r="G10" s="936"/>
      <c r="H10" s="936"/>
      <c r="I10" s="937"/>
      <c r="J10" s="942" t="s">
        <v>232</v>
      </c>
      <c r="K10" s="943" t="s">
        <v>233</v>
      </c>
      <c r="L10" s="944"/>
      <c r="M10" s="949" t="s">
        <v>234</v>
      </c>
      <c r="N10" s="952" t="s">
        <v>34</v>
      </c>
      <c r="O10" s="957" t="s">
        <v>235</v>
      </c>
      <c r="P10" s="926" t="s">
        <v>236</v>
      </c>
      <c r="Q10" s="927"/>
      <c r="R10" s="927"/>
      <c r="S10" s="927"/>
      <c r="T10" s="927"/>
      <c r="U10" s="927"/>
      <c r="V10" s="927"/>
      <c r="W10" s="927"/>
      <c r="X10" s="927"/>
      <c r="Y10" s="927"/>
      <c r="Z10" s="927"/>
      <c r="AA10" s="927"/>
      <c r="AB10" s="927"/>
      <c r="AC10" s="927"/>
      <c r="AD10" s="927"/>
      <c r="AE10" s="927"/>
      <c r="AF10" s="928"/>
      <c r="AG10" s="960" t="s">
        <v>237</v>
      </c>
      <c r="AH10" s="961" t="s">
        <v>238</v>
      </c>
      <c r="AI10" s="960" t="s">
        <v>239</v>
      </c>
      <c r="AJ10" s="961"/>
      <c r="AK10" s="916"/>
      <c r="AL10" s="916"/>
      <c r="AM10" s="125"/>
      <c r="AN10" s="125"/>
    </row>
    <row r="11" spans="1:41" ht="21.75" customHeight="1">
      <c r="A11" s="933"/>
      <c r="B11" s="890"/>
      <c r="C11" s="938"/>
      <c r="D11" s="938"/>
      <c r="E11" s="938"/>
      <c r="F11" s="938"/>
      <c r="G11" s="938"/>
      <c r="H11" s="938"/>
      <c r="I11" s="888"/>
      <c r="J11" s="900"/>
      <c r="K11" s="945"/>
      <c r="L11" s="946"/>
      <c r="M11" s="950"/>
      <c r="N11" s="953"/>
      <c r="O11" s="958"/>
      <c r="P11" s="882" t="s">
        <v>240</v>
      </c>
      <c r="Q11" s="882"/>
      <c r="R11" s="882"/>
      <c r="S11" s="882"/>
      <c r="T11" s="882"/>
      <c r="U11" s="882"/>
      <c r="V11" s="882"/>
      <c r="W11" s="882"/>
      <c r="X11" s="883"/>
      <c r="Y11" s="884" t="s">
        <v>241</v>
      </c>
      <c r="Z11" s="885"/>
      <c r="AA11" s="885"/>
      <c r="AB11" s="885"/>
      <c r="AC11" s="885"/>
      <c r="AD11" s="885"/>
      <c r="AE11" s="885"/>
      <c r="AF11" s="886"/>
      <c r="AG11" s="960"/>
      <c r="AH11" s="961"/>
      <c r="AI11" s="960"/>
      <c r="AJ11" s="961"/>
      <c r="AK11" s="916"/>
      <c r="AL11" s="916"/>
      <c r="AM11" s="125"/>
      <c r="AN11" s="125"/>
    </row>
    <row r="12" spans="1:41" ht="36.75" customHeight="1">
      <c r="A12" s="933"/>
      <c r="B12" s="890"/>
      <c r="C12" s="938"/>
      <c r="D12" s="938"/>
      <c r="E12" s="938"/>
      <c r="F12" s="938"/>
      <c r="G12" s="938"/>
      <c r="H12" s="938"/>
      <c r="I12" s="888"/>
      <c r="J12" s="900"/>
      <c r="K12" s="947"/>
      <c r="L12" s="948"/>
      <c r="M12" s="950"/>
      <c r="N12" s="953"/>
      <c r="O12" s="958"/>
      <c r="P12" s="887" t="s">
        <v>242</v>
      </c>
      <c r="Q12" s="889" t="s">
        <v>243</v>
      </c>
      <c r="R12" s="887"/>
      <c r="S12" s="899" t="s">
        <v>244</v>
      </c>
      <c r="T12" s="899" t="s">
        <v>245</v>
      </c>
      <c r="U12" s="895" t="s">
        <v>246</v>
      </c>
      <c r="V12" s="893" t="s">
        <v>247</v>
      </c>
      <c r="W12" s="891" t="s">
        <v>248</v>
      </c>
      <c r="X12" s="892"/>
      <c r="Y12" s="907" t="s">
        <v>249</v>
      </c>
      <c r="Z12" s="899" t="s">
        <v>243</v>
      </c>
      <c r="AA12" s="899" t="s">
        <v>244</v>
      </c>
      <c r="AB12" s="899" t="s">
        <v>245</v>
      </c>
      <c r="AC12" s="964" t="s">
        <v>246</v>
      </c>
      <c r="AD12" s="965"/>
      <c r="AE12" s="893" t="s">
        <v>247</v>
      </c>
      <c r="AF12" s="142" t="s">
        <v>248</v>
      </c>
      <c r="AG12" s="960"/>
      <c r="AH12" s="961"/>
      <c r="AI12" s="960"/>
      <c r="AJ12" s="961"/>
      <c r="AK12" s="916"/>
      <c r="AL12" s="916"/>
      <c r="AM12" s="125"/>
      <c r="AN12" s="125"/>
    </row>
    <row r="13" spans="1:41" ht="72" customHeight="1" thickBot="1">
      <c r="A13" s="934"/>
      <c r="B13" s="939"/>
      <c r="C13" s="940"/>
      <c r="D13" s="940"/>
      <c r="E13" s="940"/>
      <c r="F13" s="940"/>
      <c r="G13" s="940"/>
      <c r="H13" s="940"/>
      <c r="I13" s="941"/>
      <c r="J13" s="901"/>
      <c r="K13" s="143" t="s">
        <v>36</v>
      </c>
      <c r="L13" s="143" t="s">
        <v>37</v>
      </c>
      <c r="M13" s="951"/>
      <c r="N13" s="954"/>
      <c r="O13" s="959"/>
      <c r="P13" s="888"/>
      <c r="Q13" s="890"/>
      <c r="R13" s="888"/>
      <c r="S13" s="900"/>
      <c r="T13" s="900"/>
      <c r="U13" s="896"/>
      <c r="V13" s="894"/>
      <c r="W13" s="897" t="s">
        <v>250</v>
      </c>
      <c r="X13" s="898"/>
      <c r="Y13" s="908"/>
      <c r="Z13" s="900"/>
      <c r="AA13" s="901"/>
      <c r="AB13" s="901"/>
      <c r="AC13" s="966"/>
      <c r="AD13" s="967"/>
      <c r="AE13" s="894"/>
      <c r="AF13" s="144" t="s">
        <v>250</v>
      </c>
      <c r="AG13" s="960"/>
      <c r="AH13" s="961"/>
      <c r="AI13" s="419" t="s">
        <v>251</v>
      </c>
      <c r="AJ13" s="420" t="s">
        <v>252</v>
      </c>
      <c r="AK13" s="145"/>
      <c r="AL13" s="145"/>
      <c r="AM13" s="125"/>
      <c r="AN13" s="125"/>
    </row>
    <row r="14" spans="1:41" s="152" customFormat="1" ht="30" customHeight="1">
      <c r="A14" s="146" t="s">
        <v>253</v>
      </c>
      <c r="B14" s="902" t="str">
        <f>IF(基本情報入力シート!C39="","",基本情報入力シート!C39)</f>
        <v/>
      </c>
      <c r="C14" s="903"/>
      <c r="D14" s="903"/>
      <c r="E14" s="903"/>
      <c r="F14" s="903"/>
      <c r="G14" s="903"/>
      <c r="H14" s="903"/>
      <c r="I14" s="904"/>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05"/>
      <c r="R14" s="906"/>
      <c r="S14" s="148" t="str">
        <f>IFERROR(ROUNDDOWN(Q14*VLOOKUP(N14,【参考】数式用!$AR$2:$AW$48,MATCH(P14,【参考】数式用!$AT$4:$AW$4)+2,FALSE)*0.5, 0), "")</f>
        <v/>
      </c>
      <c r="T14" s="481"/>
      <c r="U14" s="149" t="str">
        <f>IFERROR(IF(AG14&lt;&gt;"",Q14*VLOOKUP(N14,【参考】数式用!$AG$2:$AL$48,MATCH(P14,【参考】数式用!$AI$4:$AL$4,0)+2,0), ""), "")</f>
        <v/>
      </c>
      <c r="V14" s="41"/>
      <c r="W14" s="970"/>
      <c r="X14" s="971"/>
      <c r="Y14" s="40"/>
      <c r="Z14" s="45"/>
      <c r="AA14" s="150" t="str">
        <f>IFERROR(IF(Y14="ー", "", ROUNDDOWN(Z14*VLOOKUP(N14,【参考】数式用!$AR$2:$AW$48,MATCH(Y14,【参考】数式用!$AT$4:$AW$4)+2,FALSE)*0.5, 0)), "")</f>
        <v/>
      </c>
      <c r="AB14" s="46"/>
      <c r="AC14" s="972" t="str">
        <f>IFERROR(IF(AG14&lt;&gt;"",Z14*VLOOKUP(N14,【参考】数式用!$AG$2:$AL$48,MATCH(Y14,【参考】数式用!$AI$4:$AL$4,0)+2,0), ""), "")</f>
        <v/>
      </c>
      <c r="AD14" s="973"/>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VtCF7+Uv61d3voxbmtn4YihWXI159B27nWljoMWNld2AqL3TmJXDoz6VZqGsghLZUVKoedLjEZVaq03sKhEMEA==" saltValue="wNm0zZLZrjrQ5C5DdriKI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B30:I30"/>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40169851-A603-4E2E-B318-A9C97D8F57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澤 春香(sawa-haruka.dr4)</cp:lastModifiedBy>
  <cp:revision/>
  <dcterms:created xsi:type="dcterms:W3CDTF">2023-01-10T13:53:21Z</dcterms:created>
  <dcterms:modified xsi:type="dcterms:W3CDTF">2026-07-08T08:29:31Z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